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user\Documents\MANAGERIAL ECONOMICS\"/>
    </mc:Choice>
  </mc:AlternateContent>
  <bookViews>
    <workbookView xWindow="0" yWindow="0" windowWidth="21600" windowHeight="8325" activeTab="1"/>
  </bookViews>
  <sheets>
    <sheet name="START" sheetId="2" r:id="rId1"/>
    <sheet name="BUDGET TOOL" sheetId="1" r:id="rId2"/>
  </sheets>
  <definedNames>
    <definedName name="ROR">'BUDGET TOOL'!$C$7</definedName>
    <definedName name="TaxRate">'BUDGET TOOL'!$C$8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  <c r="F23" i="1"/>
  <c r="C15" i="1"/>
  <c r="C38" i="1" s="1"/>
  <c r="E30" i="1" l="1"/>
  <c r="E31" i="1" s="1"/>
  <c r="E34" i="1" s="1"/>
  <c r="D30" i="1"/>
  <c r="D31" i="1" s="1"/>
  <c r="D34" i="1" s="1"/>
  <c r="C39" i="1"/>
  <c r="F30" i="1"/>
  <c r="E37" i="1" l="1"/>
  <c r="D37" i="1"/>
  <c r="E35" i="1"/>
  <c r="E36" i="1" s="1"/>
  <c r="F31" i="1"/>
  <c r="F34" i="1" s="1"/>
  <c r="F37" i="1"/>
  <c r="D35" i="1"/>
  <c r="D36" i="1" s="1"/>
  <c r="E38" i="1" l="1"/>
  <c r="D38" i="1"/>
  <c r="D39" i="1" s="1"/>
  <c r="E39" i="1" s="1"/>
  <c r="F35" i="1"/>
  <c r="F36" i="1" s="1"/>
  <c r="F38" i="1" s="1"/>
  <c r="C43" i="1" l="1"/>
  <c r="C42" i="1"/>
  <c r="F39" i="1"/>
  <c r="C44" i="1" s="1"/>
</calcChain>
</file>

<file path=xl/sharedStrings.xml><?xml version="1.0" encoding="utf-8"?>
<sst xmlns="http://schemas.openxmlformats.org/spreadsheetml/2006/main" count="72" uniqueCount="60">
  <si>
    <t>Gray cells contain calculations that should not be altered.</t>
  </si>
  <si>
    <t>Company Data</t>
  </si>
  <si>
    <t>Required rate of return</t>
  </si>
  <si>
    <t>Tax rate</t>
  </si>
  <si>
    <t>YEAR</t>
  </si>
  <si>
    <t>Total Initial Investments</t>
  </si>
  <si>
    <t>Benefits from Web Site</t>
  </si>
  <si>
    <t>Direct sales</t>
  </si>
  <si>
    <t>Incremental sales resulting from enhanced promotional/salesperson effectiveness</t>
  </si>
  <si>
    <t>Incremental sales resulting from increased partner participation</t>
  </si>
  <si>
    <t>Reduced travel costs</t>
  </si>
  <si>
    <t>Reduced customer service costs</t>
  </si>
  <si>
    <t>Total Benefits</t>
  </si>
  <si>
    <t>Costs (Excluding Initial Capital Investments)</t>
  </si>
  <si>
    <t>Cost of sales</t>
  </si>
  <si>
    <t>Maintenance</t>
  </si>
  <si>
    <t>Project management, customer support</t>
  </si>
  <si>
    <t>Online advertising, search-engine registration</t>
  </si>
  <si>
    <t>Depreciation on capital expenditures (calculation uses three-year period)</t>
  </si>
  <si>
    <t>Total Costs</t>
  </si>
  <si>
    <t>Net Benefits (Costs)</t>
  </si>
  <si>
    <t>Tax</t>
  </si>
  <si>
    <t>Value after tax</t>
  </si>
  <si>
    <t>Depreciation added back</t>
  </si>
  <si>
    <t>Cash flow</t>
  </si>
  <si>
    <t>Cumulative cash flow</t>
  </si>
  <si>
    <t>Evaluation Metrics</t>
  </si>
  <si>
    <t>Net present value (NPV)</t>
  </si>
  <si>
    <t>Internal rate of return (IRR)</t>
  </si>
  <si>
    <t>Payback period (in years)</t>
  </si>
  <si>
    <t>1</t>
  </si>
  <si>
    <t>2</t>
  </si>
  <si>
    <t>3</t>
  </si>
  <si>
    <t>Totals</t>
  </si>
  <si>
    <t>Rate</t>
  </si>
  <si>
    <t>Track Initial Investment in Web Site, its Benefits, and Costs using this Web Site Budgeting Tool.</t>
  </si>
  <si>
    <t>Fill in Company Name and Date.</t>
  </si>
  <si>
    <t>Enter details in tables to auto calculate Totals and Evaluation Metrics.</t>
  </si>
  <si>
    <t xml:space="preserve">Note:  </t>
  </si>
  <si>
    <t>Additional Instructions have been provided in column A of BUDGET TOOL worksheet. This text has been intentionally hidden. To remove text, select column A, then select DELETE. To unhide text, select column A, then change font color.</t>
  </si>
  <si>
    <t>To learn more about tables in worksheet, press SHIFT and then F10 within a table, select the TABLE option, and then select ALTERNATIVE TEXT.</t>
  </si>
  <si>
    <t>ABOUT THIS TEMPLATE</t>
  </si>
  <si>
    <t>Create Website Budget in this worksheet. Helpful instructions on how to use this worksheet are in cells in this column. Arrow down to get started.</t>
  </si>
  <si>
    <t>Enter Company Name in cell at right.</t>
  </si>
  <si>
    <t>Title of this worksheet is in cell at right.</t>
  </si>
  <si>
    <t>Enter Date in cell at right.</t>
  </si>
  <si>
    <t>Tip is in cell at right.</t>
  </si>
  <si>
    <t>Enter details in Rate table starting in cell at right. Next instruction is in cell A10.</t>
  </si>
  <si>
    <t>Values are auto calculated in Totals table starting in cell at right. Next instruction is in cell A49.</t>
  </si>
  <si>
    <t>Evaluation Metrics are auto calculated in Metrics table starting in cell at right.</t>
  </si>
  <si>
    <t>Enter details in Initial Invest table starting in cell at right. Next instruction is in cell A16.</t>
  </si>
  <si>
    <t>Enter details in Benefits table starting in cell at right. Next instruction is in cell A24.</t>
  </si>
  <si>
    <t>Enter details in Costs table starting in cell at right. Values are auto calculated in cells containing formulae. Next instruction is in cell A32.</t>
  </si>
  <si>
    <t>Values</t>
  </si>
  <si>
    <t>PIRAEUS TEAM</t>
  </si>
  <si>
    <t>Initial Investment in Intangible &amp; Tangible Assets</t>
  </si>
  <si>
    <t>Long term depreciated expenses</t>
  </si>
  <si>
    <t>Intangible Assets</t>
  </si>
  <si>
    <t>Tangible Assets</t>
  </si>
  <si>
    <t>Fashion Start Up Company Budgeting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</si>
</sst>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_);[Red]\(&quot;$&quot;#,##0.00\)"/>
    <numFmt numFmtId="165" formatCode="#,##0.00\ &quot;€&quot;;[Red]#,##0.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Arial"/>
      <family val="2"/>
      <scheme val="major"/>
    </font>
    <font>
      <sz val="11"/>
      <color theme="3"/>
      <name val="Arial"/>
      <family val="2"/>
      <scheme val="major"/>
    </font>
    <font>
      <sz val="16"/>
      <color theme="3"/>
      <name val="Arial"/>
      <family val="2"/>
      <scheme val="major"/>
    </font>
    <font>
      <b/>
      <sz val="11"/>
      <color theme="1" tint="0.14996795556505021"/>
      <name val="Arial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  <scheme val="major"/>
    </font>
    <font>
      <sz val="11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/>
      <diagonal/>
    </border>
    <border>
      <left/>
      <right style="thin">
        <color theme="5" tint="0.39994506668294322"/>
      </right>
      <top style="thin">
        <color theme="5" tint="0.39994506668294322"/>
      </top>
      <bottom/>
      <diagonal/>
    </border>
  </borders>
  <cellStyleXfs count="5">
    <xf numFmtId="0" fontId="0" fillId="0" borderId="0"/>
    <xf numFmtId="0" fontId="2" fillId="0" borderId="1" applyNumberFormat="0" applyFill="0" applyProtection="0">
      <alignment horizontal="left" vertical="center"/>
    </xf>
    <xf numFmtId="0" fontId="4" fillId="0" borderId="2" applyNumberFormat="0" applyFill="0" applyProtection="0">
      <alignment horizontal="left" vertical="center"/>
    </xf>
    <xf numFmtId="0" fontId="3" fillId="0" borderId="3" applyNumberFormat="0" applyFill="0" applyProtection="0">
      <alignment horizontal="left" vertical="center"/>
    </xf>
    <xf numFmtId="0" fontId="5" fillId="3" borderId="0" applyNumberFormat="0" applyBorder="0" applyProtection="0">
      <alignment horizontal="left" vertical="center"/>
    </xf>
  </cellStyleXfs>
  <cellXfs count="35">
    <xf numFmtId="0" fontId="0" fillId="0" borderId="0" xfId="0"/>
    <xf numFmtId="10" fontId="0" fillId="0" borderId="0" xfId="0" applyNumberFormat="1" applyFont="1" applyFill="1" applyBorder="1"/>
    <xf numFmtId="0" fontId="2" fillId="0" borderId="1" xfId="1">
      <alignment horizontal="left" vertical="center"/>
    </xf>
    <xf numFmtId="0" fontId="4" fillId="0" borderId="2" xfId="2">
      <alignment horizontal="left" vertical="center"/>
    </xf>
    <xf numFmtId="0" fontId="3" fillId="0" borderId="3" xfId="3">
      <alignment horizontal="left" vertical="center"/>
    </xf>
    <xf numFmtId="0" fontId="5" fillId="3" borderId="0" xfId="4">
      <alignment horizontal="left" vertical="center"/>
    </xf>
    <xf numFmtId="0" fontId="0" fillId="0" borderId="0" xfId="0" applyFont="1" applyFill="1" applyBorder="1" applyAlignment="1">
      <alignment wrapText="1"/>
    </xf>
    <xf numFmtId="164" fontId="0" fillId="4" borderId="4" xfId="0" applyNumberFormat="1" applyFont="1" applyFill="1" applyBorder="1"/>
    <xf numFmtId="0" fontId="0" fillId="0" borderId="5" xfId="0" applyBorder="1"/>
    <xf numFmtId="9" fontId="0" fillId="0" borderId="6" xfId="0" applyNumberFormat="1" applyBorder="1"/>
    <xf numFmtId="2" fontId="0" fillId="0" borderId="0" xfId="0" applyNumberFormat="1" applyFont="1" applyFill="1" applyBorder="1"/>
    <xf numFmtId="0" fontId="0" fillId="0" borderId="7" xfId="0" applyBorder="1"/>
    <xf numFmtId="9" fontId="0" fillId="0" borderId="8" xfId="0" applyNumberFormat="1" applyBorder="1"/>
    <xf numFmtId="0" fontId="0" fillId="5" borderId="0" xfId="0" applyFont="1" applyFill="1" applyBorder="1"/>
    <xf numFmtId="164" fontId="0" fillId="5" borderId="0" xfId="0" applyNumberFormat="1" applyFont="1" applyFill="1" applyBorder="1"/>
    <xf numFmtId="0" fontId="7" fillId="0" borderId="0" xfId="0" applyFont="1"/>
    <xf numFmtId="0" fontId="0" fillId="0" borderId="0" xfId="0" applyFont="1" applyAlignment="1">
      <alignment vertical="center" wrapText="1"/>
    </xf>
    <xf numFmtId="0" fontId="8" fillId="6" borderId="2" xfId="2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165" fontId="0" fillId="0" borderId="0" xfId="0" applyNumberFormat="1" applyFont="1" applyFill="1" applyBorder="1"/>
    <xf numFmtId="0" fontId="0" fillId="0" borderId="0" xfId="0" applyAlignment="1">
      <alignment wrapText="1"/>
    </xf>
    <xf numFmtId="0" fontId="0" fillId="4" borderId="4" xfId="0" applyFill="1" applyBorder="1"/>
    <xf numFmtId="0" fontId="1" fillId="0" borderId="0" xfId="0" applyFont="1" applyFill="1" applyBorder="1"/>
    <xf numFmtId="164" fontId="1" fillId="4" borderId="4" xfId="0" applyNumberFormat="1" applyFont="1" applyFill="1" applyBorder="1"/>
    <xf numFmtId="165" fontId="1" fillId="0" borderId="0" xfId="0" applyNumberFormat="1" applyFont="1" applyFill="1" applyBorder="1"/>
    <xf numFmtId="166" fontId="0" fillId="0" borderId="0" xfId="0" applyNumberFormat="1" applyFont="1" applyFill="1" applyBorder="1" applyAlignment="1">
      <alignment wrapText="1"/>
    </xf>
    <xf numFmtId="166" fontId="0" fillId="4" borderId="4" xfId="0" applyNumberFormat="1" applyFont="1" applyFill="1" applyBorder="1"/>
    <xf numFmtId="166" fontId="0" fillId="0" borderId="0" xfId="0" applyNumberFormat="1" applyFont="1" applyFill="1" applyBorder="1"/>
    <xf numFmtId="166" fontId="0" fillId="5" borderId="0" xfId="0" applyNumberFormat="1" applyFont="1" applyFill="1" applyBorder="1"/>
    <xf numFmtId="166" fontId="0" fillId="2" borderId="0" xfId="0" applyNumberFormat="1" applyFont="1" applyFill="1" applyBorder="1"/>
    <xf numFmtId="166" fontId="9" fillId="5" borderId="0" xfId="0" applyNumberFormat="1" applyFont="1" applyFill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_);[Red]\(&quot;$&quot;#,##0.00\)"/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;[Red]#,##0.00\ &quot;€&quot;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3" formatCode="0%"/>
      <border diagonalUp="0" diagonalDown="0" outline="0">
        <left/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border outline="0">
        <bottom style="thin">
          <color theme="5" tint="0.39994506668294322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5" tint="-0.499984740745262"/>
        </patternFill>
      </fill>
    </dxf>
    <dxf>
      <numFmt numFmtId="166" formatCode="#,##0.00\ &quot;€&quot;"/>
    </dxf>
    <dxf>
      <numFmt numFmtId="166" formatCode="#,##0.00\ &quot;€&quot;"/>
    </dxf>
    <dxf>
      <numFmt numFmtId="166" formatCode="#,##0.00\ &quot;€&quot;"/>
    </dxf>
    <dxf>
      <numFmt numFmtId="166" formatCode="#,##0.00\ &quot;€&quot;"/>
    </dxf>
    <dxf>
      <numFmt numFmtId="166" formatCode="#,##0.00\ &quot;€&quot;"/>
      <alignment horizontal="general" vertical="bottom" textRotation="0" wrapText="1" indent="0" justifyLastLine="0" shrinkToFit="0" readingOrder="0"/>
    </dxf>
    <dxf>
      <numFmt numFmtId="166" formatCode="#,##0.00\ &quot;€&quot;"/>
    </dxf>
    <dxf>
      <numFmt numFmtId="166" formatCode="#,##0.00\ &quot;€&quot;"/>
      <fill>
        <patternFill patternType="solid">
          <fgColor indexed="64"/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</dxf>
    <dxf>
      <numFmt numFmtId="166" formatCode="#,##0.00\ &quot;€&quot;"/>
      <border>
        <left style="thin">
          <color theme="1" tint="0.3499862666707357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numFmt numFmtId="166" formatCode="#,##0.00\ &quot;€&quot;"/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</dxf>
    <dxf>
      <numFmt numFmtId="166" formatCode="#,##0.00\ &quot;€&quot;"/>
      <alignment horizontal="general" vertical="bottom" textRotation="0" wrapText="1" indent="0" justifyLastLine="0" shrinkToFit="0" readingOrder="0"/>
      <border>
        <right style="thin">
          <color theme="1" tint="0.34998626667073579"/>
        </right>
      </border>
    </dxf>
    <dxf>
      <numFmt numFmtId="166" formatCode="#,##0.00\ &quot;€&quot;"/>
    </dxf>
    <dxf>
      <numFmt numFmtId="166" formatCode="#,##0.00\ &quot;€&quot;"/>
    </dxf>
    <dxf>
      <numFmt numFmtId="166" formatCode="#,##0.00\ &quot;€&quot;"/>
      <fill>
        <patternFill patternType="solid">
          <fgColor indexed="64"/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</dxf>
    <dxf>
      <numFmt numFmtId="166" formatCode="#,##0.00\ &quot;€&quot;"/>
      <border>
        <left style="thin">
          <color theme="1" tint="0.3499862666707357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numFmt numFmtId="166" formatCode="#,##0.00\ &quot;€&quot;"/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</dxf>
    <dxf>
      <numFmt numFmtId="166" formatCode="#,##0.00\ &quot;€&quot;"/>
      <alignment horizontal="general" vertical="bottom" textRotation="0" wrapText="1" indent="0" justifyLastLine="0" shrinkToFit="0" readingOrder="0"/>
      <border>
        <right style="thin">
          <color theme="1" tint="0.34998626667073579"/>
        </right>
      </border>
    </dxf>
    <dxf>
      <fill>
        <patternFill patternType="solid">
          <fgColor indexed="64"/>
          <bgColor theme="5" tint="-0.499984740745262"/>
        </patternFill>
      </fill>
    </dxf>
    <dxf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  <dxf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  <dxf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5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InitialInvest" displayName="InitialInvest" ref="B10:F15" totalsRowCount="1" headerRowDxfId="44">
  <autoFilter ref="B10:F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Initial Investment in Intangible &amp; Tangible Assets" totalsRowLabel="Total Initial Investments" dataDxfId="43" totalsRowDxfId="4"/>
    <tableColumn id="2" name="YEAR" totalsRowFunction="sum" totalsRowDxfId="3"/>
    <tableColumn id="3" name="1" dataDxfId="42" totalsRowDxfId="2"/>
    <tableColumn id="4" name="2" dataDxfId="41" totalsRowDxfId="1"/>
    <tableColumn id="5" name="3" dataDxfId="40" totalsRowDxfId="0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Enter Initial Investment in Web Site items and Annual amount in this table"/>
    </ext>
  </extLst>
</table>
</file>

<file path=xl/tables/table2.xml><?xml version="1.0" encoding="utf-8"?>
<table xmlns="http://schemas.openxmlformats.org/spreadsheetml/2006/main" id="2" name="Benefits" displayName="Benefits" ref="B17:F23" totalsRowCount="1" headerRowDxfId="39">
  <autoFilter ref="B17:F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Benefits from Web Site" totalsRowLabel="Total Benefits" dataDxfId="38" totalsRowDxfId="37"/>
    <tableColumn id="2" name="YEAR" dataDxfId="36" totalsRowDxfId="35"/>
    <tableColumn id="3" name="1" totalsRowFunction="sum" dataDxfId="34" totalsRowDxfId="33"/>
    <tableColumn id="4" name="2" totalsRowFunction="sum" dataDxfId="32" totalsRowDxfId="31"/>
    <tableColumn id="5" name="3" totalsRowFunction="sum" dataDxfId="30" totalsRowDxfId="29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Enter Benefits from Web Site items and Annual amounts in this table"/>
    </ext>
  </extLst>
</table>
</file>

<file path=xl/tables/table3.xml><?xml version="1.0" encoding="utf-8"?>
<table xmlns="http://schemas.openxmlformats.org/spreadsheetml/2006/main" id="3" name="Costs" displayName="Costs" ref="B25:F31" totalsRowCount="1" headerRowDxfId="28" dataDxfId="27" totalsRowDxfId="26">
  <autoFilter ref="B25:F3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sts (Excluding Initial Capital Investments)" totalsRowLabel="Total Costs" dataDxfId="25" totalsRowDxfId="24"/>
    <tableColumn id="2" name="YEAR" dataDxfId="23" totalsRowDxfId="22"/>
    <tableColumn id="3" name="1" totalsRowFunction="sum" dataDxfId="21" totalsRowDxfId="20"/>
    <tableColumn id="4" name="2" totalsRowFunction="sum" dataDxfId="19" totalsRowDxfId="18"/>
    <tableColumn id="5" name="3" totalsRowFunction="sum" dataDxfId="17" totalsRowDxfId="16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Enter Costs Excluding Initial Capital Investments and Annual amounts in this table"/>
    </ext>
  </extLst>
</table>
</file>

<file path=xl/tables/table4.xml><?xml version="1.0" encoding="utf-8"?>
<table xmlns="http://schemas.openxmlformats.org/spreadsheetml/2006/main" id="4" name="Totals" displayName="Totals" ref="B33:F39" totalsRowShown="0" headerRowDxfId="15" dataDxfId="14">
  <autoFilter ref="B33:F3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Totals" dataDxfId="13"/>
    <tableColumn id="2" name="YEAR" dataDxfId="12"/>
    <tableColumn id="3" name="1" dataDxfId="11"/>
    <tableColumn id="4" name="2" dataDxfId="10"/>
    <tableColumn id="5" name="3" dataDxfId="9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Enter Totals items in this table. Annual amounts are auto calculated"/>
    </ext>
  </extLst>
</table>
</file>

<file path=xl/tables/table5.xml><?xml version="1.0" encoding="utf-8"?>
<table xmlns="http://schemas.openxmlformats.org/spreadsheetml/2006/main" id="5" name="Metrics" displayName="Metrics" ref="B41:C44" totalsRowShown="0" headerRowDxfId="8">
  <autoFilter ref="B41:C44">
    <filterColumn colId="0" hiddenButton="1"/>
    <filterColumn colId="1" hiddenButton="1"/>
  </autoFilter>
  <tableColumns count="2">
    <tableColumn id="1" name="Evaluation Metrics" dataDxfId="7"/>
    <tableColumn id="2" name="Values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Evaluation Metrics items and amounts are auto updated in this table"/>
    </ext>
  </extLst>
</table>
</file>

<file path=xl/tables/table6.xml><?xml version="1.0" encoding="utf-8"?>
<table xmlns="http://schemas.openxmlformats.org/spreadsheetml/2006/main" id="6" name="Rate" displayName="Rate" ref="B6:C8" totalsRowShown="0" tableBorderDxfId="6" headerRowCellStyle="Heading 4">
  <autoFilter ref="B6:C8">
    <filterColumn colId="0" hiddenButton="1"/>
    <filterColumn colId="1" hiddenButton="1"/>
  </autoFilter>
  <tableColumns count="2">
    <tableColumn id="1" name="Company Data"/>
    <tableColumn id="2" name="Rate" dataDxfId="5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Summary="Enter Company Data and Rate in this table"/>
    </ext>
  </extLst>
</table>
</file>

<file path=xl/theme/theme1.xml><?xml version="1.0" encoding="utf-8"?>
<a:theme xmlns:a="http://schemas.openxmlformats.org/drawingml/2006/main" name="Mortgage refinancing">
  <a:themeElements>
    <a:clrScheme name="Website budget tool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CECE"/>
      </a:accent1>
      <a:accent2>
        <a:srgbClr val="87B07D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Web site budget too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B7"/>
  <sheetViews>
    <sheetView showGridLines="0" workbookViewId="0"/>
  </sheetViews>
  <sheetFormatPr defaultRowHeight="15" x14ac:dyDescent="0.25"/>
  <cols>
    <col min="1" max="1" width="2.7109375" customWidth="1"/>
    <col min="2" max="2" width="80.7109375" customWidth="1"/>
    <col min="3" max="3" width="2.7109375" customWidth="1"/>
  </cols>
  <sheetData>
    <row r="1" spans="2:2" s="18" customFormat="1" ht="30" customHeight="1" thickBot="1" x14ac:dyDescent="0.3">
      <c r="B1" s="17" t="s">
        <v>41</v>
      </c>
    </row>
    <row r="2" spans="2:2" s="18" customFormat="1" ht="30" customHeight="1" thickTop="1" x14ac:dyDescent="0.25">
      <c r="B2" s="16" t="s">
        <v>35</v>
      </c>
    </row>
    <row r="3" spans="2:2" s="18" customFormat="1" ht="30" customHeight="1" x14ac:dyDescent="0.25">
      <c r="B3" s="16" t="s">
        <v>36</v>
      </c>
    </row>
    <row r="4" spans="2:2" s="18" customFormat="1" ht="30" customHeight="1" x14ac:dyDescent="0.25">
      <c r="B4" s="16" t="s">
        <v>37</v>
      </c>
    </row>
    <row r="5" spans="2:2" s="18" customFormat="1" ht="30" customHeight="1" x14ac:dyDescent="0.25">
      <c r="B5" s="19" t="s">
        <v>38</v>
      </c>
    </row>
    <row r="6" spans="2:2" ht="55.5" customHeight="1" x14ac:dyDescent="0.25">
      <c r="B6" s="16" t="s">
        <v>39</v>
      </c>
    </row>
    <row r="7" spans="2:2" ht="42.75" customHeight="1" x14ac:dyDescent="0.25">
      <c r="B7" s="16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F44"/>
  <sheetViews>
    <sheetView showGridLines="0" tabSelected="1" topLeftCell="A7" workbookViewId="0">
      <selection activeCell="B43" sqref="B43"/>
    </sheetView>
  </sheetViews>
  <sheetFormatPr defaultRowHeight="15" x14ac:dyDescent="0.25"/>
  <cols>
    <col min="1" max="1" width="1.7109375" style="15" customWidth="1"/>
    <col min="2" max="2" width="63" customWidth="1"/>
    <col min="3" max="6" width="14.85546875" customWidth="1"/>
  </cols>
  <sheetData>
    <row r="1" spans="1:6" x14ac:dyDescent="0.25">
      <c r="A1" s="15" t="s">
        <v>42</v>
      </c>
    </row>
    <row r="2" spans="1:6" ht="24" thickBot="1" x14ac:dyDescent="0.3">
      <c r="A2" s="15" t="s">
        <v>43</v>
      </c>
      <c r="B2" s="2" t="s">
        <v>54</v>
      </c>
      <c r="C2" s="2"/>
      <c r="D2" s="2"/>
      <c r="E2" s="2"/>
      <c r="F2" s="2"/>
    </row>
    <row r="3" spans="1:6" ht="21.75" thickTop="1" thickBot="1" x14ac:dyDescent="0.3">
      <c r="A3" s="15" t="s">
        <v>44</v>
      </c>
      <c r="B3" s="3" t="s">
        <v>59</v>
      </c>
      <c r="C3" s="3"/>
      <c r="D3" s="3"/>
      <c r="E3" s="3"/>
      <c r="F3" s="3"/>
    </row>
    <row r="4" spans="1:6" ht="16.5" thickTop="1" thickBot="1" x14ac:dyDescent="0.3">
      <c r="A4" s="15" t="s">
        <v>45</v>
      </c>
      <c r="B4" s="4">
        <v>5122020</v>
      </c>
      <c r="C4" s="4"/>
      <c r="D4" s="4"/>
      <c r="E4" s="4"/>
      <c r="F4" s="4"/>
    </row>
    <row r="5" spans="1:6" ht="30" customHeight="1" x14ac:dyDescent="0.25">
      <c r="A5" s="15" t="s">
        <v>46</v>
      </c>
      <c r="B5" t="s">
        <v>0</v>
      </c>
    </row>
    <row r="6" spans="1:6" x14ac:dyDescent="0.25">
      <c r="A6" s="15" t="s">
        <v>47</v>
      </c>
      <c r="B6" s="5" t="s">
        <v>1</v>
      </c>
      <c r="C6" s="5" t="s">
        <v>34</v>
      </c>
    </row>
    <row r="7" spans="1:6" x14ac:dyDescent="0.25">
      <c r="B7" s="8" t="s">
        <v>2</v>
      </c>
      <c r="C7" s="9">
        <v>0.1</v>
      </c>
    </row>
    <row r="8" spans="1:6" x14ac:dyDescent="0.25">
      <c r="B8" s="11" t="s">
        <v>3</v>
      </c>
      <c r="C8" s="12">
        <v>0.22</v>
      </c>
    </row>
    <row r="10" spans="1:6" x14ac:dyDescent="0.25">
      <c r="A10" s="15" t="s">
        <v>50</v>
      </c>
      <c r="B10" s="13" t="s">
        <v>55</v>
      </c>
      <c r="C10" s="14" t="s">
        <v>4</v>
      </c>
      <c r="D10" s="14" t="s">
        <v>30</v>
      </c>
      <c r="E10" s="14" t="s">
        <v>31</v>
      </c>
      <c r="F10" s="14" t="s">
        <v>32</v>
      </c>
    </row>
    <row r="11" spans="1:6" x14ac:dyDescent="0.25">
      <c r="B11" s="6" t="s">
        <v>56</v>
      </c>
      <c r="C11" s="20">
        <v>100000</v>
      </c>
      <c r="D11" s="7"/>
      <c r="E11" s="7"/>
      <c r="F11" s="7"/>
    </row>
    <row r="12" spans="1:6" x14ac:dyDescent="0.25">
      <c r="B12" s="6" t="s">
        <v>57</v>
      </c>
      <c r="C12" s="20">
        <v>400000</v>
      </c>
      <c r="D12" s="7"/>
      <c r="E12" s="7"/>
      <c r="F12" s="7"/>
    </row>
    <row r="13" spans="1:6" x14ac:dyDescent="0.25">
      <c r="B13" s="6" t="s">
        <v>58</v>
      </c>
      <c r="C13" s="20">
        <v>475000</v>
      </c>
      <c r="D13" s="7"/>
      <c r="E13" s="7"/>
      <c r="F13" s="7"/>
    </row>
    <row r="14" spans="1:6" x14ac:dyDescent="0.25">
      <c r="B14" s="21"/>
      <c r="C14" s="20">
        <v>25000</v>
      </c>
      <c r="D14" s="22"/>
      <c r="E14" s="22"/>
      <c r="F14" s="22"/>
    </row>
    <row r="15" spans="1:6" x14ac:dyDescent="0.25">
      <c r="B15" s="23" t="s">
        <v>5</v>
      </c>
      <c r="C15" s="25">
        <f>SUBTOTAL(109,InitialInvest[YEAR])</f>
        <v>1000000</v>
      </c>
      <c r="D15" s="24"/>
      <c r="E15" s="24"/>
      <c r="F15" s="24"/>
    </row>
    <row r="16" spans="1:6" x14ac:dyDescent="0.25">
      <c r="A16" s="15" t="s">
        <v>51</v>
      </c>
      <c r="B16" s="34"/>
      <c r="C16" s="34"/>
      <c r="D16" s="34"/>
      <c r="E16" s="34"/>
      <c r="F16" s="34"/>
    </row>
    <row r="17" spans="1:6" x14ac:dyDescent="0.25">
      <c r="B17" s="13" t="s">
        <v>6</v>
      </c>
      <c r="C17" s="14" t="s">
        <v>4</v>
      </c>
      <c r="D17" s="14" t="s">
        <v>30</v>
      </c>
      <c r="E17" s="14" t="s">
        <v>31</v>
      </c>
      <c r="F17" s="14" t="s">
        <v>32</v>
      </c>
    </row>
    <row r="18" spans="1:6" x14ac:dyDescent="0.25">
      <c r="B18" s="26" t="s">
        <v>7</v>
      </c>
      <c r="C18" s="27"/>
      <c r="D18" s="28">
        <v>300000</v>
      </c>
      <c r="E18" s="28">
        <v>450000</v>
      </c>
      <c r="F18" s="28">
        <v>620000</v>
      </c>
    </row>
    <row r="19" spans="1:6" ht="30" x14ac:dyDescent="0.25">
      <c r="B19" s="26" t="s">
        <v>8</v>
      </c>
      <c r="C19" s="27"/>
      <c r="D19" s="28">
        <v>25000</v>
      </c>
      <c r="E19" s="28">
        <v>25000</v>
      </c>
      <c r="F19" s="28">
        <v>25000</v>
      </c>
    </row>
    <row r="20" spans="1:6" x14ac:dyDescent="0.25">
      <c r="B20" s="26" t="s">
        <v>9</v>
      </c>
      <c r="C20" s="27"/>
      <c r="D20" s="28">
        <v>25000</v>
      </c>
      <c r="E20" s="28">
        <v>25000</v>
      </c>
      <c r="F20" s="28">
        <v>25000</v>
      </c>
    </row>
    <row r="21" spans="1:6" x14ac:dyDescent="0.25">
      <c r="B21" s="26" t="s">
        <v>10</v>
      </c>
      <c r="C21" s="27"/>
      <c r="D21" s="28">
        <v>25000</v>
      </c>
      <c r="E21" s="28">
        <v>25000</v>
      </c>
      <c r="F21" s="28">
        <v>25000</v>
      </c>
    </row>
    <row r="22" spans="1:6" x14ac:dyDescent="0.25">
      <c r="B22" s="26" t="s">
        <v>11</v>
      </c>
      <c r="C22" s="27"/>
      <c r="D22" s="28">
        <v>50000</v>
      </c>
      <c r="E22" s="28">
        <v>50000</v>
      </c>
      <c r="F22" s="28">
        <v>50000</v>
      </c>
    </row>
    <row r="23" spans="1:6" x14ac:dyDescent="0.25">
      <c r="B23" s="28" t="s">
        <v>12</v>
      </c>
      <c r="C23" s="27"/>
      <c r="D23" s="28">
        <f>SUBTOTAL(109,Benefits[1])</f>
        <v>425000</v>
      </c>
      <c r="E23" s="28">
        <f>SUBTOTAL(109,Benefits[2])</f>
        <v>575000</v>
      </c>
      <c r="F23" s="28">
        <f>SUBTOTAL(109,Benefits[3])</f>
        <v>745000</v>
      </c>
    </row>
    <row r="24" spans="1:6" x14ac:dyDescent="0.25">
      <c r="A24" s="15" t="s">
        <v>52</v>
      </c>
      <c r="B24" s="33"/>
      <c r="C24" s="33"/>
      <c r="D24" s="33"/>
      <c r="E24" s="33"/>
      <c r="F24" s="33"/>
    </row>
    <row r="25" spans="1:6" x14ac:dyDescent="0.25">
      <c r="B25" s="29" t="s">
        <v>13</v>
      </c>
      <c r="C25" s="29" t="s">
        <v>4</v>
      </c>
      <c r="D25" s="29" t="s">
        <v>30</v>
      </c>
      <c r="E25" s="29" t="s">
        <v>31</v>
      </c>
      <c r="F25" s="29" t="s">
        <v>32</v>
      </c>
    </row>
    <row r="26" spans="1:6" x14ac:dyDescent="0.25">
      <c r="B26" s="26" t="s">
        <v>14</v>
      </c>
      <c r="C26" s="27"/>
      <c r="D26" s="28">
        <v>210000</v>
      </c>
      <c r="E26" s="28">
        <v>280000</v>
      </c>
      <c r="F26" s="28">
        <v>320000</v>
      </c>
    </row>
    <row r="27" spans="1:6" x14ac:dyDescent="0.25">
      <c r="B27" s="26" t="s">
        <v>15</v>
      </c>
      <c r="C27" s="27"/>
      <c r="D27" s="28">
        <v>15000</v>
      </c>
      <c r="E27" s="28">
        <v>15000</v>
      </c>
      <c r="F27" s="28">
        <v>15000</v>
      </c>
    </row>
    <row r="28" spans="1:6" x14ac:dyDescent="0.25">
      <c r="B28" s="26" t="s">
        <v>16</v>
      </c>
      <c r="C28" s="27"/>
      <c r="D28" s="28">
        <v>35000</v>
      </c>
      <c r="E28" s="28">
        <v>35000</v>
      </c>
      <c r="F28" s="28">
        <v>35000</v>
      </c>
    </row>
    <row r="29" spans="1:6" x14ac:dyDescent="0.25">
      <c r="B29" s="26" t="s">
        <v>17</v>
      </c>
      <c r="C29" s="27"/>
      <c r="D29" s="28">
        <v>10000</v>
      </c>
      <c r="E29" s="28">
        <v>10000</v>
      </c>
      <c r="F29" s="28">
        <v>10000</v>
      </c>
    </row>
    <row r="30" spans="1:6" ht="30" x14ac:dyDescent="0.25">
      <c r="B30" s="26" t="s">
        <v>18</v>
      </c>
      <c r="C30" s="27"/>
      <c r="D30" s="30">
        <f>InitialInvest[[#Totals],[YEAR]]/3</f>
        <v>333333.33333333331</v>
      </c>
      <c r="E30" s="30">
        <f>InitialInvest[[#Totals],[YEAR]]/3</f>
        <v>333333.33333333331</v>
      </c>
      <c r="F30" s="30">
        <f>InitialInvest[[#Totals],[YEAR]]/3</f>
        <v>333333.33333333331</v>
      </c>
    </row>
    <row r="31" spans="1:6" x14ac:dyDescent="0.25">
      <c r="B31" s="28" t="s">
        <v>19</v>
      </c>
      <c r="C31" s="27"/>
      <c r="D31" s="28">
        <f>SUBTOTAL(109,Costs[1])</f>
        <v>603333.33333333326</v>
      </c>
      <c r="E31" s="28">
        <f>SUBTOTAL(109,Costs[2])</f>
        <v>673333.33333333326</v>
      </c>
      <c r="F31" s="28">
        <f>SUBTOTAL(109,Costs[3])</f>
        <v>713333.33333333326</v>
      </c>
    </row>
    <row r="32" spans="1:6" x14ac:dyDescent="0.25">
      <c r="A32" s="15" t="s">
        <v>48</v>
      </c>
      <c r="B32" s="33"/>
      <c r="C32" s="33"/>
      <c r="D32" s="33"/>
      <c r="E32" s="33"/>
      <c r="F32" s="33"/>
    </row>
    <row r="33" spans="1:6" x14ac:dyDescent="0.25">
      <c r="B33" s="29" t="s">
        <v>33</v>
      </c>
      <c r="C33" s="29" t="s">
        <v>4</v>
      </c>
      <c r="D33" s="29" t="s">
        <v>30</v>
      </c>
      <c r="E33" s="29" t="s">
        <v>31</v>
      </c>
      <c r="F33" s="29" t="s">
        <v>32</v>
      </c>
    </row>
    <row r="34" spans="1:6" x14ac:dyDescent="0.25">
      <c r="B34" s="26" t="s">
        <v>20</v>
      </c>
      <c r="C34" s="27"/>
      <c r="D34" s="28">
        <f>Benefits[[#Totals],[1]]-Costs[[#Totals],[1]]</f>
        <v>-178333.33333333326</v>
      </c>
      <c r="E34" s="28">
        <f>Benefits[[#Totals],[2]]-Costs[[#Totals],[2]]</f>
        <v>-98333.333333333256</v>
      </c>
      <c r="F34" s="28">
        <f>Benefits[[#Totals],[3]]-Costs[[#Totals],[3]]</f>
        <v>31666.666666666744</v>
      </c>
    </row>
    <row r="35" spans="1:6" x14ac:dyDescent="0.25">
      <c r="B35" s="26" t="s">
        <v>21</v>
      </c>
      <c r="C35" s="27"/>
      <c r="D35" s="28">
        <f>D34*TaxRate</f>
        <v>-39233.333333333314</v>
      </c>
      <c r="E35" s="28">
        <f>E34*TaxRate</f>
        <v>-21633.333333333318</v>
      </c>
      <c r="F35" s="28">
        <f>F34*TaxRate</f>
        <v>6966.6666666666833</v>
      </c>
    </row>
    <row r="36" spans="1:6" x14ac:dyDescent="0.25">
      <c r="B36" s="26" t="s">
        <v>22</v>
      </c>
      <c r="C36" s="27"/>
      <c r="D36" s="28">
        <f t="shared" ref="D36:F36" si="0">D34-D35</f>
        <v>-139099.99999999994</v>
      </c>
      <c r="E36" s="28">
        <f t="shared" si="0"/>
        <v>-76699.999999999942</v>
      </c>
      <c r="F36" s="28">
        <f t="shared" si="0"/>
        <v>24700.000000000062</v>
      </c>
    </row>
    <row r="37" spans="1:6" x14ac:dyDescent="0.25">
      <c r="B37" s="26" t="s">
        <v>23</v>
      </c>
      <c r="C37" s="27"/>
      <c r="D37" s="28">
        <f>D30</f>
        <v>333333.33333333331</v>
      </c>
      <c r="E37" s="28">
        <f>E30</f>
        <v>333333.33333333331</v>
      </c>
      <c r="F37" s="28">
        <f>F30</f>
        <v>333333.33333333331</v>
      </c>
    </row>
    <row r="38" spans="1:6" x14ac:dyDescent="0.25">
      <c r="B38" s="26" t="s">
        <v>24</v>
      </c>
      <c r="C38" s="28">
        <f>-InitialInvest[[#Totals],[YEAR]]</f>
        <v>-1000000</v>
      </c>
      <c r="D38" s="28">
        <f t="shared" ref="D38:F38" si="1">D36+D37</f>
        <v>194233.33333333337</v>
      </c>
      <c r="E38" s="28">
        <f t="shared" si="1"/>
        <v>256633.33333333337</v>
      </c>
      <c r="F38" s="28">
        <f t="shared" si="1"/>
        <v>358033.33333333337</v>
      </c>
    </row>
    <row r="39" spans="1:6" x14ac:dyDescent="0.25">
      <c r="B39" s="26" t="s">
        <v>25</v>
      </c>
      <c r="C39" s="28">
        <f>C38</f>
        <v>-1000000</v>
      </c>
      <c r="D39" s="28">
        <f t="shared" ref="D39:F39" si="2">C39+D38</f>
        <v>-805766.66666666663</v>
      </c>
      <c r="E39" s="28">
        <f t="shared" si="2"/>
        <v>-549133.33333333326</v>
      </c>
      <c r="F39" s="28">
        <f t="shared" si="2"/>
        <v>-191099.99999999988</v>
      </c>
    </row>
    <row r="40" spans="1:6" x14ac:dyDescent="0.25">
      <c r="A40" s="15" t="s">
        <v>49</v>
      </c>
      <c r="B40" s="33"/>
      <c r="C40" s="33"/>
      <c r="D40" s="33"/>
      <c r="E40" s="33"/>
      <c r="F40" s="33"/>
    </row>
    <row r="41" spans="1:6" x14ac:dyDescent="0.25">
      <c r="B41" s="29" t="s">
        <v>26</v>
      </c>
      <c r="C41" s="31" t="s">
        <v>53</v>
      </c>
      <c r="D41" s="32"/>
      <c r="E41" s="32"/>
      <c r="F41" s="32"/>
    </row>
    <row r="42" spans="1:6" x14ac:dyDescent="0.25">
      <c r="B42" s="26" t="s">
        <v>27</v>
      </c>
      <c r="C42" s="28">
        <f>C38+(NPV(ROR,D38:F38))</f>
        <v>-342334.83596293512</v>
      </c>
      <c r="D42" s="32"/>
      <c r="E42" s="32"/>
      <c r="F42" s="32"/>
    </row>
    <row r="43" spans="1:6" x14ac:dyDescent="0.25">
      <c r="B43" s="6" t="s">
        <v>28</v>
      </c>
      <c r="C43" s="1">
        <f>IRR(C38:F38)</f>
        <v>-9.0617703969485541E-2</v>
      </c>
    </row>
    <row r="44" spans="1:6" x14ac:dyDescent="0.25">
      <c r="B44" s="6" t="s">
        <v>29</v>
      </c>
      <c r="C44" s="10" t="str">
        <f>IF(F39&lt;=0,"Exceeds 3 years",IF(E39&lt;=0,(F38-F39)/F38+2,IF(D39&lt;=0,(E38-E39)/E38+1,IF(C39&lt;=0,(D38-D39)/D38,"NA"))))</f>
        <v>Exceeds 3 years</v>
      </c>
    </row>
  </sheetData>
  <mergeCells count="4">
    <mergeCell ref="B24:F24"/>
    <mergeCell ref="B32:F32"/>
    <mergeCell ref="B40:F40"/>
    <mergeCell ref="B16:F16"/>
  </mergeCells>
  <pageMargins left="0.4" right="0.4" top="0.4" bottom="0.6" header="0.3" footer="0.3"/>
  <pageSetup scale="80" fitToHeight="0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START</vt:lpstr>
      <vt:lpstr>BUDGET TOOL</vt:lpstr>
      <vt:lpstr>ROR</vt:lpstr>
      <vt:lpstr>TaxRate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user</cp:lastModifiedBy>
  <dcterms:created xsi:type="dcterms:W3CDTF">2018-05-31T12:22:28Z</dcterms:created>
  <dcterms:modified xsi:type="dcterms:W3CDTF">2020-05-12T15:03:26Z</dcterms:modified>
</cp:coreProperties>
</file>